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usrs\users\212OLY\dzeitlin\Desktop\Director's Office\Dan Zeitlin\Economic Cycle Planning\UIAC\"/>
    </mc:Choice>
  </mc:AlternateContent>
  <xr:revisionPtr revIDLastSave="0" documentId="8_{CCD028D5-4CA3-4AD3-8A77-D556FEBA3B56}" xr6:coauthVersionLast="45" xr6:coauthVersionMax="45" xr10:uidLastSave="{00000000-0000-0000-0000-000000000000}"/>
  <bookViews>
    <workbookView xWindow="-110" yWindow="-110" windowWidth="19420" windowHeight="10420" xr2:uid="{E3EEEB63-013D-4C21-AA8C-ACC3C2D343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8" i="1"/>
  <c r="F21" i="1"/>
  <c r="F29" i="1" l="1"/>
  <c r="D17" i="1"/>
  <c r="D16" i="1"/>
  <c r="D15" i="1"/>
  <c r="D14" i="1"/>
  <c r="D13" i="1"/>
  <c r="D12" i="1"/>
  <c r="D11" i="1"/>
  <c r="D10" i="1"/>
  <c r="C17" i="1"/>
  <c r="C16" i="1"/>
  <c r="C15" i="1"/>
  <c r="C14" i="1"/>
  <c r="C13" i="1"/>
  <c r="C12" i="1"/>
  <c r="C11" i="1"/>
  <c r="C10" i="1"/>
  <c r="F9" i="1"/>
  <c r="E10" i="1" s="1"/>
  <c r="F10" i="1" l="1"/>
  <c r="E11" i="1" s="1"/>
  <c r="E3" i="1"/>
  <c r="F11" i="1"/>
  <c r="E12" i="1" s="1"/>
  <c r="F12" i="1" l="1"/>
  <c r="E13" i="1" s="1"/>
  <c r="F13" i="1" l="1"/>
  <c r="E14" i="1" s="1"/>
  <c r="F14" i="1" l="1"/>
  <c r="E15" i="1" s="1"/>
  <c r="F15" i="1" l="1"/>
  <c r="E16" i="1" s="1"/>
  <c r="F16" i="1" l="1"/>
  <c r="E17" i="1" s="1"/>
</calcChain>
</file>

<file path=xl/sharedStrings.xml><?xml version="1.0" encoding="utf-8"?>
<sst xmlns="http://schemas.openxmlformats.org/spreadsheetml/2006/main" count="25" uniqueCount="24">
  <si>
    <t>Loan Assumptions</t>
  </si>
  <si>
    <t>Payment</t>
  </si>
  <si>
    <t>Interest Rate Assumed</t>
  </si>
  <si>
    <t>Years</t>
  </si>
  <si>
    <t>Payments per Year(Qtrs)</t>
  </si>
  <si>
    <t>Principle</t>
  </si>
  <si>
    <t>Interest</t>
  </si>
  <si>
    <t>Balance</t>
  </si>
  <si>
    <t>Q1-2021</t>
  </si>
  <si>
    <t>Q2-2022</t>
  </si>
  <si>
    <t>Q2-2021</t>
  </si>
  <si>
    <t>Q1-2022</t>
  </si>
  <si>
    <t>Q3-2021</t>
  </si>
  <si>
    <t>Q4-2021</t>
  </si>
  <si>
    <t>Q3-2022</t>
  </si>
  <si>
    <t>Q4-2022</t>
  </si>
  <si>
    <t>Estimated Taxable Wages</t>
  </si>
  <si>
    <t>Interest Amount</t>
  </si>
  <si>
    <t>Year-Quarter</t>
  </si>
  <si>
    <t>UI Trust Loan Amount</t>
  </si>
  <si>
    <t>Quarters</t>
  </si>
  <si>
    <t>Total</t>
  </si>
  <si>
    <t>RCW 50.16.07 - Quarterly Interest rate Surcharge</t>
  </si>
  <si>
    <t>Tax Assumptions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</si>
</sst>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Font="1" applyBorder="1"/>
    <xf numFmtId="0" fontId="0" fillId="0" borderId="2" xfId="0" applyBorder="1"/>
    <xf numFmtId="0" fontId="3" fillId="0" borderId="2" xfId="0" applyFont="1" applyBorder="1"/>
    <xf numFmtId="0" fontId="0" fillId="0" borderId="3" xfId="0" applyBorder="1"/>
    <xf numFmtId="0" fontId="0" fillId="0" borderId="4" xfId="0" applyBorder="1"/>
    <xf numFmtId="6" fontId="0" fillId="2" borderId="5" xfId="0" applyNumberFormat="1" applyFill="1" applyBorder="1" applyAlignment="1">
      <alignment horizontal="center"/>
    </xf>
    <xf numFmtId="0" fontId="0" fillId="0" borderId="6" xfId="0" applyBorder="1"/>
    <xf numFmtId="164" fontId="3" fillId="0" borderId="0" xfId="1" applyNumberFormat="1" applyFont="1" applyBorder="1"/>
    <xf numFmtId="164" fontId="0" fillId="0" borderId="6" xfId="1" applyNumberFormat="1" applyFont="1" applyBorder="1"/>
    <xf numFmtId="0" fontId="2" fillId="2" borderId="5" xfId="0" applyFont="1" applyFill="1" applyBorder="1" applyAlignment="1">
      <alignment horizontal="center"/>
    </xf>
    <xf numFmtId="6" fontId="0" fillId="0" borderId="6" xfId="0" applyNumberFormat="1" applyBorder="1"/>
    <xf numFmtId="0" fontId="0" fillId="2" borderId="5" xfId="0" applyFill="1" applyBorder="1" applyAlignment="1">
      <alignment horizontal="center"/>
    </xf>
    <xf numFmtId="164" fontId="0" fillId="0" borderId="0" xfId="1" applyNumberFormat="1" applyFont="1" applyBorder="1"/>
    <xf numFmtId="0" fontId="0" fillId="0" borderId="7" xfId="0" applyBorder="1"/>
    <xf numFmtId="8" fontId="0" fillId="0" borderId="8" xfId="0" applyNumberFormat="1" applyBorder="1"/>
    <xf numFmtId="164" fontId="0" fillId="0" borderId="8" xfId="1" applyNumberFormat="1" applyFont="1" applyBorder="1"/>
    <xf numFmtId="6" fontId="0" fillId="0" borderId="9" xfId="0" applyNumberFormat="1" applyBorder="1"/>
    <xf numFmtId="0" fontId="0" fillId="0" borderId="0" xfId="0" applyBorder="1"/>
    <xf numFmtId="6" fontId="0" fillId="0" borderId="0" xfId="0" applyNumberFormat="1" applyBorder="1"/>
    <xf numFmtId="0" fontId="3" fillId="0" borderId="0" xfId="0" applyFont="1" applyBorder="1"/>
    <xf numFmtId="8" fontId="0" fillId="0" borderId="0" xfId="0" applyNumberFormat="1" applyBorder="1"/>
    <xf numFmtId="10" fontId="0" fillId="2" borderId="5" xfId="2" applyNumberFormat="1" applyFont="1" applyFill="1" applyBorder="1" applyAlignment="1">
      <alignment horizontal="center"/>
    </xf>
    <xf numFmtId="0" fontId="3" fillId="0" borderId="3" xfId="0" applyFont="1" applyBorder="1"/>
    <xf numFmtId="44" fontId="0" fillId="0" borderId="0" xfId="1" applyFont="1" applyBorder="1"/>
    <xf numFmtId="165" fontId="0" fillId="0" borderId="0" xfId="2" applyNumberFormat="1" applyFont="1" applyBorder="1"/>
    <xf numFmtId="164" fontId="0" fillId="0" borderId="6" xfId="0" applyNumberFormat="1" applyBorder="1"/>
    <xf numFmtId="0" fontId="0" fillId="0" borderId="8" xfId="0" applyBorder="1"/>
    <xf numFmtId="0" fontId="3" fillId="0" borderId="8" xfId="0" applyFont="1" applyBorder="1"/>
    <xf numFmtId="164" fontId="3" fillId="0" borderId="9" xfId="0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AB700-BD50-49CF-9C9E-2D617386F933}">
  <dimension ref="B1:F29"/>
  <sheetViews>
    <sheetView tabSelected="1" topLeftCell="A2" workbookViewId="0">
      <selection activeCell="E22" sqref="E22"/>
    </sheetView>
  </sheetViews>
  <sheetFormatPr defaultRowHeight="14.5" x14ac:dyDescent="0.35"/>
  <cols>
    <col min="2" max="2" width="20.90625" bestFit="1" customWidth="1"/>
    <col min="3" max="3" width="16" bestFit="1" customWidth="1"/>
    <col min="4" max="4" width="22.54296875" bestFit="1" customWidth="1"/>
    <col min="5" max="5" width="42.453125" bestFit="1" customWidth="1"/>
    <col min="6" max="6" width="14.90625" bestFit="1" customWidth="1"/>
    <col min="7" max="7" width="4.1796875" customWidth="1"/>
    <col min="8" max="8" width="4.453125" customWidth="1"/>
    <col min="9" max="9" width="11.6328125" bestFit="1" customWidth="1"/>
    <col min="10" max="10" width="22.08984375" bestFit="1" customWidth="1"/>
    <col min="11" max="11" width="42.453125" bestFit="1" customWidth="1"/>
    <col min="12" max="12" width="14.36328125" bestFit="1" customWidth="1"/>
  </cols>
  <sheetData>
    <row r="1" spans="2:6" ht="15" thickBot="1" x14ac:dyDescent="0.4"/>
    <row r="2" spans="2:6" ht="15" thickBot="1" x14ac:dyDescent="0.4">
      <c r="B2" s="1" t="s">
        <v>0</v>
      </c>
      <c r="C2" s="2"/>
      <c r="D2" s="2"/>
      <c r="E2" s="3" t="s">
        <v>1</v>
      </c>
      <c r="F2" s="4"/>
    </row>
    <row r="3" spans="2:6" ht="15" thickBot="1" x14ac:dyDescent="0.4">
      <c r="B3" s="5" t="s">
        <v>19</v>
      </c>
      <c r="C3" s="6">
        <v>100000000</v>
      </c>
      <c r="D3" s="18"/>
      <c r="E3" s="19">
        <f>ABS(C10)</f>
        <v>12822751.028192172</v>
      </c>
      <c r="F3" s="7"/>
    </row>
    <row r="4" spans="2:6" ht="15" thickBot="1" x14ac:dyDescent="0.4">
      <c r="B4" s="5" t="s">
        <v>2</v>
      </c>
      <c r="C4" s="22">
        <v>2.2800000000000001E-2</v>
      </c>
      <c r="D4" s="18"/>
      <c r="E4" s="8"/>
      <c r="F4" s="9"/>
    </row>
    <row r="5" spans="2:6" ht="15" thickBot="1" x14ac:dyDescent="0.4">
      <c r="B5" s="5" t="s">
        <v>3</v>
      </c>
      <c r="C5" s="10">
        <v>2</v>
      </c>
      <c r="D5" s="18"/>
      <c r="E5" s="20"/>
      <c r="F5" s="11"/>
    </row>
    <row r="6" spans="2:6" ht="15" thickBot="1" x14ac:dyDescent="0.4">
      <c r="B6" s="5" t="s">
        <v>4</v>
      </c>
      <c r="C6" s="12">
        <v>4</v>
      </c>
      <c r="D6" s="18"/>
      <c r="E6" s="18"/>
      <c r="F6" s="7"/>
    </row>
    <row r="7" spans="2:6" x14ac:dyDescent="0.35">
      <c r="B7" s="5"/>
      <c r="C7" s="18"/>
      <c r="D7" s="18"/>
      <c r="E7" s="18"/>
      <c r="F7" s="7"/>
    </row>
    <row r="8" spans="2:6" x14ac:dyDescent="0.35">
      <c r="B8" s="5" t="s">
        <v>20</v>
      </c>
      <c r="C8" s="18" t="s">
        <v>1</v>
      </c>
      <c r="D8" s="18" t="s">
        <v>5</v>
      </c>
      <c r="E8" s="20" t="s">
        <v>6</v>
      </c>
      <c r="F8" s="7" t="s">
        <v>7</v>
      </c>
    </row>
    <row r="9" spans="2:6" x14ac:dyDescent="0.35">
      <c r="B9" s="5">
        <v>0</v>
      </c>
      <c r="C9" s="18"/>
      <c r="D9" s="18"/>
      <c r="E9" s="18"/>
      <c r="F9" s="11">
        <f>C3</f>
        <v>100000000</v>
      </c>
    </row>
    <row r="10" spans="2:6" x14ac:dyDescent="0.35">
      <c r="B10" s="5">
        <v>1</v>
      </c>
      <c r="C10" s="21">
        <f t="shared" ref="C10:C17" si="0">PMT($C$4/$C$6,$C$5*$C$6,$C$3)</f>
        <v>-12822751.028192172</v>
      </c>
      <c r="D10" s="21">
        <f t="shared" ref="D10:D17" si="1">PPMT($C$4/$C$6,B10,$C$5*$C$6,$C$3)</f>
        <v>-12252751.028192172</v>
      </c>
      <c r="E10" s="13">
        <f>IPMT($C$4/$C$6,B10,$C$5*$C$6,F9)</f>
        <v>-570000</v>
      </c>
      <c r="F10" s="11">
        <f t="shared" ref="F10:F16" si="2">F9+C10</f>
        <v>87177248.971807823</v>
      </c>
    </row>
    <row r="11" spans="2:6" x14ac:dyDescent="0.35">
      <c r="B11" s="5">
        <v>2</v>
      </c>
      <c r="C11" s="21">
        <f t="shared" si="0"/>
        <v>-12822751.028192172</v>
      </c>
      <c r="D11" s="21">
        <f t="shared" si="1"/>
        <v>-12322591.709052866</v>
      </c>
      <c r="E11" s="13">
        <f t="shared" ref="E11:E17" si="3">IPMT($C$4/$C$6,B11,$C$5*$C$6,F10)</f>
        <v>-436025.13490177039</v>
      </c>
      <c r="F11" s="11">
        <f t="shared" si="2"/>
        <v>74354497.943615645</v>
      </c>
    </row>
    <row r="12" spans="2:6" x14ac:dyDescent="0.35">
      <c r="B12" s="5">
        <v>3</v>
      </c>
      <c r="C12" s="21">
        <f t="shared" si="0"/>
        <v>-12822751.028192172</v>
      </c>
      <c r="D12" s="21">
        <f t="shared" si="1"/>
        <v>-12392830.481794469</v>
      </c>
      <c r="E12" s="13">
        <f t="shared" si="3"/>
        <v>-319665.26383046131</v>
      </c>
      <c r="F12" s="11">
        <f t="shared" si="2"/>
        <v>61531746.915423475</v>
      </c>
    </row>
    <row r="13" spans="2:6" x14ac:dyDescent="0.35">
      <c r="B13" s="5">
        <v>4</v>
      </c>
      <c r="C13" s="21">
        <f t="shared" si="0"/>
        <v>-12822751.028192172</v>
      </c>
      <c r="D13" s="21">
        <f t="shared" si="1"/>
        <v>-12463469.615540696</v>
      </c>
      <c r="E13" s="13">
        <f t="shared" si="3"/>
        <v>-221072.1295468637</v>
      </c>
      <c r="F13" s="11">
        <f t="shared" si="2"/>
        <v>48708995.887231305</v>
      </c>
    </row>
    <row r="14" spans="2:6" x14ac:dyDescent="0.35">
      <c r="B14" s="5">
        <v>5</v>
      </c>
      <c r="C14" s="21">
        <f t="shared" si="0"/>
        <v>-12822751.028192172</v>
      </c>
      <c r="D14" s="21">
        <f t="shared" si="1"/>
        <v>-12534511.39234928</v>
      </c>
      <c r="E14" s="13">
        <f t="shared" si="3"/>
        <v>-140398.63236808515</v>
      </c>
      <c r="F14" s="11">
        <f t="shared" si="2"/>
        <v>35886244.859039135</v>
      </c>
    </row>
    <row r="15" spans="2:6" x14ac:dyDescent="0.35">
      <c r="B15" s="5">
        <v>6</v>
      </c>
      <c r="C15" s="21">
        <f t="shared" si="0"/>
        <v>-12822751.028192172</v>
      </c>
      <c r="D15" s="21">
        <f t="shared" si="1"/>
        <v>-12605958.107285671</v>
      </c>
      <c r="E15" s="13">
        <f t="shared" si="3"/>
        <v>-77798.838433570301</v>
      </c>
      <c r="F15" s="11">
        <f t="shared" si="2"/>
        <v>23063493.830846965</v>
      </c>
    </row>
    <row r="16" spans="2:6" x14ac:dyDescent="0.35">
      <c r="B16" s="5">
        <v>7</v>
      </c>
      <c r="C16" s="21">
        <f t="shared" si="0"/>
        <v>-12822751.028192172</v>
      </c>
      <c r="D16" s="21">
        <f t="shared" si="1"/>
        <v>-12677812.068497198</v>
      </c>
      <c r="E16" s="13">
        <f t="shared" si="3"/>
        <v>-33427.988027743995</v>
      </c>
      <c r="F16" s="11">
        <f t="shared" si="2"/>
        <v>10240742.802654793</v>
      </c>
    </row>
    <row r="17" spans="2:6" ht="15" thickBot="1" x14ac:dyDescent="0.4">
      <c r="B17" s="14">
        <v>8</v>
      </c>
      <c r="C17" s="15">
        <f t="shared" si="0"/>
        <v>-12822751.028192172</v>
      </c>
      <c r="D17" s="15">
        <f t="shared" si="1"/>
        <v>-12750075.597287633</v>
      </c>
      <c r="E17" s="16">
        <f t="shared" si="3"/>
        <v>-7442.5039596549859</v>
      </c>
      <c r="F17" s="17">
        <v>0</v>
      </c>
    </row>
    <row r="19" spans="2:6" ht="15" thickBot="1" x14ac:dyDescent="0.4"/>
    <row r="20" spans="2:6" x14ac:dyDescent="0.35">
      <c r="B20" s="1" t="s">
        <v>23</v>
      </c>
      <c r="C20" s="3" t="s">
        <v>18</v>
      </c>
      <c r="D20" s="3" t="s">
        <v>16</v>
      </c>
      <c r="E20" s="3" t="s">
        <v>22</v>
      </c>
      <c r="F20" s="23" t="s">
        <v>17</v>
      </c>
    </row>
    <row r="21" spans="2:6" x14ac:dyDescent="0.35">
      <c r="B21" s="5"/>
      <c r="C21" s="18" t="s">
        <v>8</v>
      </c>
      <c r="D21" s="24">
        <v>15382486573.840673</v>
      </c>
      <c r="E21" s="25">
        <v>4.0000000000000003E-5</v>
      </c>
      <c r="F21" s="26">
        <f>D21*E21</f>
        <v>615299.46295362699</v>
      </c>
    </row>
    <row r="22" spans="2:6" x14ac:dyDescent="0.35">
      <c r="B22" s="5"/>
      <c r="C22" s="18" t="s">
        <v>10</v>
      </c>
      <c r="D22" s="24">
        <v>43185256266.910347</v>
      </c>
      <c r="E22" s="25">
        <v>1.2E-5</v>
      </c>
      <c r="F22" s="26">
        <f t="shared" ref="F22:F28" si="4">D22*E22</f>
        <v>518223.0752029242</v>
      </c>
    </row>
    <row r="23" spans="2:6" x14ac:dyDescent="0.35">
      <c r="B23" s="5"/>
      <c r="C23" s="18" t="s">
        <v>12</v>
      </c>
      <c r="D23" s="24">
        <v>31956678174.114094</v>
      </c>
      <c r="E23" s="25">
        <v>1.0000000000000001E-5</v>
      </c>
      <c r="F23" s="26">
        <f t="shared" si="4"/>
        <v>319566.78174114099</v>
      </c>
    </row>
    <row r="24" spans="2:6" x14ac:dyDescent="0.35">
      <c r="B24" s="5"/>
      <c r="C24" s="18" t="s">
        <v>13</v>
      </c>
      <c r="D24" s="24">
        <v>22910206059.073898</v>
      </c>
      <c r="E24" s="25">
        <v>1.0000000000000001E-5</v>
      </c>
      <c r="F24" s="26">
        <f t="shared" si="4"/>
        <v>229102.06059073901</v>
      </c>
    </row>
    <row r="25" spans="2:6" x14ac:dyDescent="0.35">
      <c r="B25" s="5"/>
      <c r="C25" s="18" t="s">
        <v>11</v>
      </c>
      <c r="D25" s="24">
        <v>16023214031.59877</v>
      </c>
      <c r="E25" s="25">
        <v>1.0000000000000001E-5</v>
      </c>
      <c r="F25" s="26">
        <f t="shared" si="4"/>
        <v>160232.14031598772</v>
      </c>
    </row>
    <row r="26" spans="2:6" x14ac:dyDescent="0.35">
      <c r="B26" s="5"/>
      <c r="C26" s="18" t="s">
        <v>9</v>
      </c>
      <c r="D26" s="24">
        <v>44782157591.104065</v>
      </c>
      <c r="E26" s="25">
        <v>1.9999999999999999E-6</v>
      </c>
      <c r="F26" s="26">
        <f t="shared" si="4"/>
        <v>89564.315182208127</v>
      </c>
    </row>
    <row r="27" spans="2:6" x14ac:dyDescent="0.35">
      <c r="B27" s="5"/>
      <c r="C27" s="18" t="s">
        <v>14</v>
      </c>
      <c r="D27" s="24">
        <v>33138369938.95322</v>
      </c>
      <c r="E27" s="25">
        <v>9.9999999999999995E-7</v>
      </c>
      <c r="F27" s="26">
        <f t="shared" si="4"/>
        <v>33138.369938953219</v>
      </c>
    </row>
    <row r="28" spans="2:6" x14ac:dyDescent="0.35">
      <c r="B28" s="5"/>
      <c r="C28" s="18" t="s">
        <v>15</v>
      </c>
      <c r="D28" s="24">
        <v>23757378023.671421</v>
      </c>
      <c r="E28" s="25">
        <v>9.9999999999999995E-7</v>
      </c>
      <c r="F28" s="26">
        <f t="shared" si="4"/>
        <v>23757.378023671419</v>
      </c>
    </row>
    <row r="29" spans="2:6" ht="15" thickBot="1" x14ac:dyDescent="0.4">
      <c r="B29" s="14"/>
      <c r="C29" s="27"/>
      <c r="D29" s="27"/>
      <c r="E29" s="28" t="s">
        <v>21</v>
      </c>
      <c r="F29" s="29">
        <f>SUM(F21:F28)</f>
        <v>1988883.5839492516</v>
      </c>
    </row>
  </sheetData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Jeff (ESD)</dc:creator>
  <cp:lastModifiedBy>Zeitlin, Daniel (ESD)</cp:lastModifiedBy>
  <dcterms:created xsi:type="dcterms:W3CDTF">2020-11-05T22:21:23Z</dcterms:created>
  <dcterms:modified xsi:type="dcterms:W3CDTF">2020-11-10T01:37:45Z</dcterms:modified>
</cp:coreProperties>
</file>